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ilisateur\Desktop\PROJET USH\"/>
    </mc:Choice>
  </mc:AlternateContent>
  <bookViews>
    <workbookView xWindow="0" yWindow="0" windowWidth="23040" windowHeight="11652"/>
  </bookViews>
  <sheets>
    <sheet name="Loyers" sheetId="1" r:id="rId1"/>
    <sheet name="Charg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H35" i="1"/>
  <c r="H36" i="1"/>
  <c r="H34" i="1"/>
  <c r="H19" i="1"/>
  <c r="H20" i="1"/>
  <c r="H18" i="1"/>
  <c r="Q32" i="2"/>
  <c r="N32" i="2"/>
  <c r="K32" i="2"/>
  <c r="H31" i="2"/>
  <c r="G31" i="2"/>
  <c r="K31" i="2"/>
  <c r="L31" i="2"/>
  <c r="M31" i="2"/>
  <c r="N31" i="2"/>
  <c r="O31" i="2"/>
  <c r="J31" i="2"/>
  <c r="R28" i="2"/>
  <c r="Q28" i="2"/>
  <c r="Q29" i="2" s="1"/>
  <c r="Q31" i="2" s="1"/>
  <c r="P28" i="2"/>
  <c r="O28" i="2"/>
  <c r="N28" i="2"/>
  <c r="L28" i="2"/>
  <c r="M28" i="2"/>
  <c r="M29" i="2" s="1"/>
  <c r="K28" i="2"/>
  <c r="J28" i="2"/>
  <c r="J29" i="2" s="1"/>
  <c r="R27" i="2"/>
  <c r="R29" i="2" s="1"/>
  <c r="R31" i="2" s="1"/>
  <c r="Q27" i="2"/>
  <c r="P27" i="2"/>
  <c r="O27" i="2"/>
  <c r="O29" i="2" s="1"/>
  <c r="N27" i="2"/>
  <c r="M27" i="2"/>
  <c r="L27" i="2"/>
  <c r="K27" i="2"/>
  <c r="J27" i="2"/>
  <c r="H29" i="2"/>
  <c r="I29" i="2"/>
  <c r="I31" i="2" s="1"/>
  <c r="N29" i="2"/>
  <c r="G29" i="2"/>
  <c r="R22" i="2"/>
  <c r="Q22" i="2"/>
  <c r="P22" i="2"/>
  <c r="O22" i="2"/>
  <c r="N22" i="2"/>
  <c r="M22" i="2"/>
  <c r="L22" i="2"/>
  <c r="K22" i="2"/>
  <c r="J22" i="2"/>
  <c r="R8" i="2"/>
  <c r="R9" i="2"/>
  <c r="R10" i="2"/>
  <c r="R11" i="2"/>
  <c r="R12" i="2"/>
  <c r="R13" i="2"/>
  <c r="R14" i="2"/>
  <c r="R15" i="2"/>
  <c r="R16" i="2"/>
  <c r="R7" i="2"/>
  <c r="Q8" i="2"/>
  <c r="Q9" i="2"/>
  <c r="Q10" i="2"/>
  <c r="Q11" i="2"/>
  <c r="Q12" i="2"/>
  <c r="Q13" i="2"/>
  <c r="Q14" i="2"/>
  <c r="Q15" i="2"/>
  <c r="Q16" i="2"/>
  <c r="Q7" i="2"/>
  <c r="P8" i="2"/>
  <c r="P17" i="2" s="1"/>
  <c r="P9" i="2"/>
  <c r="P10" i="2"/>
  <c r="P11" i="2"/>
  <c r="P12" i="2"/>
  <c r="P13" i="2"/>
  <c r="P14" i="2"/>
  <c r="P15" i="2"/>
  <c r="P16" i="2"/>
  <c r="P7" i="2"/>
  <c r="O8" i="2"/>
  <c r="O9" i="2"/>
  <c r="O10" i="2"/>
  <c r="O11" i="2"/>
  <c r="O12" i="2"/>
  <c r="O13" i="2"/>
  <c r="O14" i="2"/>
  <c r="O15" i="2"/>
  <c r="O16" i="2"/>
  <c r="O7" i="2"/>
  <c r="N8" i="2"/>
  <c r="N9" i="2"/>
  <c r="N10" i="2"/>
  <c r="N11" i="2"/>
  <c r="N12" i="2"/>
  <c r="N13" i="2"/>
  <c r="N14" i="2"/>
  <c r="N15" i="2"/>
  <c r="N16" i="2"/>
  <c r="N7" i="2"/>
  <c r="N17" i="2" s="1"/>
  <c r="M8" i="2"/>
  <c r="M9" i="2"/>
  <c r="M10" i="2"/>
  <c r="M11" i="2"/>
  <c r="M12" i="2"/>
  <c r="M13" i="2"/>
  <c r="M14" i="2"/>
  <c r="M15" i="2"/>
  <c r="M16" i="2"/>
  <c r="M7" i="2"/>
  <c r="L8" i="2"/>
  <c r="L9" i="2"/>
  <c r="L10" i="2"/>
  <c r="L11" i="2"/>
  <c r="L12" i="2"/>
  <c r="L13" i="2"/>
  <c r="L14" i="2"/>
  <c r="L15" i="2"/>
  <c r="L16" i="2"/>
  <c r="L7" i="2"/>
  <c r="K8" i="2"/>
  <c r="K9" i="2"/>
  <c r="K10" i="2"/>
  <c r="K11" i="2"/>
  <c r="K12" i="2"/>
  <c r="K13" i="2"/>
  <c r="K14" i="2"/>
  <c r="K15" i="2"/>
  <c r="K16" i="2"/>
  <c r="K7" i="2"/>
  <c r="J17" i="2"/>
  <c r="I17" i="2"/>
  <c r="J8" i="2"/>
  <c r="J9" i="2"/>
  <c r="J10" i="2"/>
  <c r="J11" i="2"/>
  <c r="J12" i="2"/>
  <c r="J13" i="2"/>
  <c r="J14" i="2"/>
  <c r="J15" i="2"/>
  <c r="J16" i="2"/>
  <c r="J7" i="2"/>
  <c r="D28" i="2"/>
  <c r="D27" i="2"/>
  <c r="D22" i="2"/>
  <c r="D8" i="2"/>
  <c r="D9" i="2"/>
  <c r="D10" i="2"/>
  <c r="D11" i="2"/>
  <c r="D12" i="2"/>
  <c r="D13" i="2"/>
  <c r="D14" i="2"/>
  <c r="D15" i="2"/>
  <c r="D16" i="2"/>
  <c r="D7" i="2"/>
  <c r="F29" i="2"/>
  <c r="E29" i="2"/>
  <c r="H17" i="2"/>
  <c r="G17" i="2"/>
  <c r="F17" i="2"/>
  <c r="E17" i="2"/>
  <c r="P29" i="2" l="1"/>
  <c r="P31" i="2" s="1"/>
  <c r="L29" i="2"/>
  <c r="K29" i="2"/>
  <c r="R17" i="2"/>
  <c r="Q17" i="2"/>
  <c r="O17" i="2"/>
  <c r="M17" i="2"/>
  <c r="L17" i="2"/>
  <c r="K17" i="2"/>
  <c r="D29" i="2"/>
  <c r="D17" i="2"/>
  <c r="G36" i="1"/>
  <c r="G35" i="1"/>
  <c r="G34" i="1"/>
  <c r="F36" i="1"/>
  <c r="F35" i="1"/>
  <c r="F34" i="1"/>
  <c r="G27" i="1"/>
  <c r="G26" i="1"/>
  <c r="G25" i="1"/>
  <c r="F26" i="1"/>
  <c r="F27" i="1"/>
  <c r="F25" i="1"/>
  <c r="F33" i="1"/>
  <c r="G33" i="1"/>
  <c r="H33" i="1"/>
  <c r="E33" i="1"/>
  <c r="J17" i="1"/>
  <c r="K17" i="1"/>
  <c r="I17" i="1"/>
  <c r="J33" i="1"/>
  <c r="K33" i="1"/>
  <c r="I33" i="1"/>
  <c r="F17" i="1" l="1"/>
  <c r="E17" i="1"/>
  <c r="H17" i="1"/>
  <c r="G17" i="1"/>
  <c r="F20" i="1" l="1"/>
  <c r="F19" i="1"/>
  <c r="G18" i="1"/>
  <c r="G19" i="1"/>
  <c r="G20" i="1"/>
</calcChain>
</file>

<file path=xl/sharedStrings.xml><?xml version="1.0" encoding="utf-8"?>
<sst xmlns="http://schemas.openxmlformats.org/spreadsheetml/2006/main" count="109" uniqueCount="38">
  <si>
    <t>LOCAL</t>
  </si>
  <si>
    <t xml:space="preserve">type </t>
  </si>
  <si>
    <t>Etage</t>
  </si>
  <si>
    <t>SH</t>
  </si>
  <si>
    <t>total</t>
  </si>
  <si>
    <t>0311.01.01.1001</t>
  </si>
  <si>
    <t>RDC</t>
  </si>
  <si>
    <t>0311.01.01.1002</t>
  </si>
  <si>
    <t>0311.01.01.1003</t>
  </si>
  <si>
    <t>0311.01.01.1004</t>
  </si>
  <si>
    <t>0311.01.01.1005</t>
  </si>
  <si>
    <t>0311.01.01.1006</t>
  </si>
  <si>
    <t>0311.01.01.1007</t>
  </si>
  <si>
    <t>0311.01.01.1008</t>
  </si>
  <si>
    <t>0311.01.01.1009</t>
  </si>
  <si>
    <t>0311.01.02.1010</t>
  </si>
  <si>
    <t>TOTAUX</t>
  </si>
  <si>
    <t>LOYERS T1, T2, T3 ENSEMBLE SOUFFLENHEIM - OPUS67</t>
  </si>
  <si>
    <t>LOYERS T1,  LOGEMENTS PASSERELLES</t>
  </si>
  <si>
    <t>T2</t>
  </si>
  <si>
    <t>T1</t>
  </si>
  <si>
    <t>NB 2019</t>
  </si>
  <si>
    <t>NB 2021</t>
  </si>
  <si>
    <t>NB 2020</t>
  </si>
  <si>
    <t>LOYERS LOGEMENTS ACCOMPAGNES</t>
  </si>
  <si>
    <t>Année 2019</t>
  </si>
  <si>
    <t>Année 2020</t>
  </si>
  <si>
    <t>Année 2021</t>
  </si>
  <si>
    <t>Log. Pass.</t>
  </si>
  <si>
    <r>
      <t xml:space="preserve">loyer </t>
    </r>
    <r>
      <rPr>
        <sz val="8"/>
        <color rgb="FF000000"/>
        <rFont val="Calibri"/>
        <family val="2"/>
        <scheme val="minor"/>
      </rPr>
      <t>(1)</t>
    </r>
  </si>
  <si>
    <r>
      <t xml:space="preserve">charges </t>
    </r>
    <r>
      <rPr>
        <sz val="8"/>
        <color rgb="FF000000"/>
        <rFont val="Calibri"/>
        <family val="2"/>
        <scheme val="minor"/>
      </rPr>
      <t>(2)</t>
    </r>
  </si>
  <si>
    <t>EAU AN</t>
  </si>
  <si>
    <t>Au charges an</t>
  </si>
  <si>
    <t>ELECT MOIS</t>
  </si>
  <si>
    <t>ELECT AN</t>
  </si>
  <si>
    <t>Electricité</t>
  </si>
  <si>
    <t>Eau</t>
  </si>
  <si>
    <t>Autres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</si>
</sst>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1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/>
    </xf>
    <xf numFmtId="3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10" fillId="0" borderId="10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6"/>
  <sheetViews>
    <sheetView tabSelected="1" topLeftCell="A4" workbookViewId="0">
      <selection activeCell="O16" sqref="O16"/>
    </sheetView>
  </sheetViews>
  <sheetFormatPr baseColWidth="10" defaultRowHeight="14.4" x14ac:dyDescent="0.3"/>
  <cols>
    <col min="1" max="1" width="3.44140625" style="2" customWidth="1"/>
    <col min="2" max="8" width="11.5546875" style="2"/>
    <col min="9" max="11" width="11.5546875" style="5"/>
    <col min="12" max="16384" width="11.5546875" style="2"/>
  </cols>
  <sheetData>
    <row r="3" spans="2:11" x14ac:dyDescent="0.3">
      <c r="B3" s="4" t="s">
        <v>0</v>
      </c>
      <c r="C3" s="4" t="s">
        <v>1</v>
      </c>
      <c r="D3" s="4" t="s">
        <v>2</v>
      </c>
      <c r="E3" s="4" t="s">
        <v>3</v>
      </c>
      <c r="F3" s="4" t="s">
        <v>29</v>
      </c>
      <c r="G3" s="4" t="s">
        <v>30</v>
      </c>
      <c r="H3" s="4" t="s">
        <v>4</v>
      </c>
    </row>
    <row r="4" spans="2:11" s="3" customFormat="1" x14ac:dyDescent="0.3">
      <c r="B4" s="6"/>
      <c r="C4" s="6"/>
      <c r="D4" s="6"/>
      <c r="E4" s="6"/>
      <c r="F4" s="6"/>
      <c r="G4" s="6"/>
      <c r="H4" s="6"/>
      <c r="I4" s="7"/>
      <c r="J4" s="7"/>
      <c r="K4" s="7"/>
    </row>
    <row r="5" spans="2:11" s="3" customFormat="1" x14ac:dyDescent="0.3">
      <c r="B5" s="23" t="s">
        <v>17</v>
      </c>
      <c r="C5" s="23"/>
      <c r="D5" s="23"/>
      <c r="E5" s="23"/>
      <c r="F5" s="23"/>
      <c r="G5" s="23"/>
      <c r="H5" s="23"/>
      <c r="I5" s="13" t="s">
        <v>21</v>
      </c>
      <c r="J5" s="13" t="s">
        <v>23</v>
      </c>
      <c r="K5" s="13" t="s">
        <v>22</v>
      </c>
    </row>
    <row r="6" spans="2:11" s="3" customFormat="1" x14ac:dyDescent="0.3">
      <c r="B6" s="23"/>
      <c r="C6" s="23"/>
      <c r="D6" s="23"/>
      <c r="E6" s="23"/>
      <c r="F6" s="23"/>
      <c r="G6" s="23"/>
      <c r="H6" s="23"/>
      <c r="I6" s="13"/>
      <c r="J6" s="13"/>
      <c r="K6" s="13"/>
    </row>
    <row r="7" spans="2:11" x14ac:dyDescent="0.3">
      <c r="B7" s="8" t="s">
        <v>5</v>
      </c>
      <c r="C7" s="8">
        <v>1</v>
      </c>
      <c r="D7" s="8" t="s">
        <v>6</v>
      </c>
      <c r="E7" s="8">
        <v>28.5</v>
      </c>
      <c r="F7" s="8">
        <v>213.96</v>
      </c>
      <c r="G7" s="8">
        <v>90.14</v>
      </c>
      <c r="H7" s="9">
        <v>304.10000000000002</v>
      </c>
      <c r="I7" s="10">
        <v>1</v>
      </c>
      <c r="J7" s="10">
        <v>1</v>
      </c>
      <c r="K7" s="10">
        <v>1</v>
      </c>
    </row>
    <row r="8" spans="2:11" x14ac:dyDescent="0.3">
      <c r="B8" s="8" t="s">
        <v>7</v>
      </c>
      <c r="C8" s="8">
        <v>3</v>
      </c>
      <c r="D8" s="8" t="s">
        <v>6</v>
      </c>
      <c r="E8" s="8">
        <v>75.5</v>
      </c>
      <c r="F8" s="8">
        <v>503.28</v>
      </c>
      <c r="G8" s="8">
        <v>186.21</v>
      </c>
      <c r="H8" s="9">
        <v>689.49</v>
      </c>
      <c r="I8" s="10">
        <v>1</v>
      </c>
      <c r="J8" s="10">
        <v>1</v>
      </c>
      <c r="K8" s="10">
        <v>1</v>
      </c>
    </row>
    <row r="9" spans="2:11" x14ac:dyDescent="0.3">
      <c r="B9" s="8" t="s">
        <v>8</v>
      </c>
      <c r="C9" s="8">
        <v>1</v>
      </c>
      <c r="D9" s="8" t="s">
        <v>6</v>
      </c>
      <c r="E9" s="8">
        <v>27.9</v>
      </c>
      <c r="F9" s="8">
        <v>412.42</v>
      </c>
      <c r="G9" s="8">
        <v>89.14</v>
      </c>
      <c r="H9" s="9">
        <v>501.56</v>
      </c>
      <c r="I9" s="10">
        <v>1</v>
      </c>
      <c r="J9" s="10">
        <v>1</v>
      </c>
      <c r="K9" s="10">
        <v>1</v>
      </c>
    </row>
    <row r="10" spans="2:11" x14ac:dyDescent="0.3">
      <c r="B10" s="8" t="s">
        <v>9</v>
      </c>
      <c r="C10" s="8">
        <v>1</v>
      </c>
      <c r="D10" s="8">
        <v>1</v>
      </c>
      <c r="E10" s="8">
        <v>31.5</v>
      </c>
      <c r="F10" s="8">
        <v>466.34</v>
      </c>
      <c r="G10" s="8">
        <v>95.13</v>
      </c>
      <c r="H10" s="9">
        <v>561.47</v>
      </c>
      <c r="I10" s="10">
        <v>1</v>
      </c>
      <c r="J10" s="10">
        <v>1</v>
      </c>
      <c r="K10" s="10">
        <v>1</v>
      </c>
    </row>
    <row r="11" spans="2:11" x14ac:dyDescent="0.3">
      <c r="B11" s="8" t="s">
        <v>10</v>
      </c>
      <c r="C11" s="8">
        <v>1</v>
      </c>
      <c r="D11" s="8">
        <v>1</v>
      </c>
      <c r="E11" s="8">
        <v>26.4</v>
      </c>
      <c r="F11" s="8">
        <v>392.12</v>
      </c>
      <c r="G11" s="8">
        <v>86.66</v>
      </c>
      <c r="H11" s="9">
        <v>478.78</v>
      </c>
      <c r="I11" s="10">
        <v>1</v>
      </c>
      <c r="J11" s="10">
        <v>1</v>
      </c>
      <c r="K11" s="10">
        <v>1</v>
      </c>
    </row>
    <row r="12" spans="2:11" x14ac:dyDescent="0.3">
      <c r="B12" s="8" t="s">
        <v>11</v>
      </c>
      <c r="C12" s="8">
        <v>3</v>
      </c>
      <c r="D12" s="8">
        <v>1</v>
      </c>
      <c r="E12" s="8">
        <v>88.1</v>
      </c>
      <c r="F12" s="8">
        <v>606.32000000000005</v>
      </c>
      <c r="G12" s="8">
        <v>207.16</v>
      </c>
      <c r="H12" s="9">
        <v>813.48</v>
      </c>
      <c r="I12" s="10">
        <v>1</v>
      </c>
      <c r="J12" s="10">
        <v>1</v>
      </c>
      <c r="K12" s="10">
        <v>1</v>
      </c>
    </row>
    <row r="13" spans="2:11" x14ac:dyDescent="0.3">
      <c r="B13" s="8" t="s">
        <v>12</v>
      </c>
      <c r="C13" s="8">
        <v>2</v>
      </c>
      <c r="D13" s="8">
        <v>1</v>
      </c>
      <c r="E13" s="8">
        <v>28.4</v>
      </c>
      <c r="F13" s="8">
        <v>426.36</v>
      </c>
      <c r="G13" s="8">
        <v>94.63</v>
      </c>
      <c r="H13" s="9">
        <v>520.99</v>
      </c>
      <c r="I13" s="10">
        <v>1</v>
      </c>
      <c r="J13" s="10">
        <v>1</v>
      </c>
      <c r="K13" s="10">
        <v>1</v>
      </c>
    </row>
    <row r="14" spans="2:11" x14ac:dyDescent="0.3">
      <c r="B14" s="8" t="s">
        <v>13</v>
      </c>
      <c r="C14" s="8">
        <v>2</v>
      </c>
      <c r="D14" s="8">
        <v>1</v>
      </c>
      <c r="E14" s="8">
        <v>34.6</v>
      </c>
      <c r="F14" s="8">
        <v>252.57</v>
      </c>
      <c r="G14" s="8">
        <v>104.94</v>
      </c>
      <c r="H14" s="9">
        <v>357.51</v>
      </c>
      <c r="I14" s="10">
        <v>1</v>
      </c>
      <c r="J14" s="10">
        <v>1</v>
      </c>
      <c r="K14" s="10">
        <v>1</v>
      </c>
    </row>
    <row r="15" spans="2:11" x14ac:dyDescent="0.3">
      <c r="B15" s="8" t="s">
        <v>14</v>
      </c>
      <c r="C15" s="8">
        <v>3</v>
      </c>
      <c r="D15" s="8" t="s">
        <v>6</v>
      </c>
      <c r="E15" s="8">
        <v>82.2</v>
      </c>
      <c r="F15" s="8">
        <v>528.20000000000005</v>
      </c>
      <c r="G15" s="8">
        <v>197.35</v>
      </c>
      <c r="H15" s="9">
        <v>725.55</v>
      </c>
      <c r="I15" s="10">
        <v>1</v>
      </c>
      <c r="J15" s="10">
        <v>1</v>
      </c>
      <c r="K15" s="10">
        <v>1</v>
      </c>
    </row>
    <row r="16" spans="2:11" x14ac:dyDescent="0.3">
      <c r="B16" s="8" t="s">
        <v>15</v>
      </c>
      <c r="C16" s="8">
        <v>3</v>
      </c>
      <c r="D16" s="8" t="s">
        <v>6</v>
      </c>
      <c r="E16" s="8">
        <v>76.7</v>
      </c>
      <c r="F16" s="8">
        <v>418.41</v>
      </c>
      <c r="G16" s="8">
        <v>188.21</v>
      </c>
      <c r="H16" s="9">
        <v>606.62</v>
      </c>
      <c r="I16" s="10">
        <v>1</v>
      </c>
      <c r="J16" s="10">
        <v>1</v>
      </c>
      <c r="K16" s="10">
        <v>1</v>
      </c>
    </row>
    <row r="17" spans="2:11" ht="25.8" customHeight="1" x14ac:dyDescent="0.3">
      <c r="B17" s="14" t="s">
        <v>16</v>
      </c>
      <c r="C17" s="14"/>
      <c r="D17" s="14"/>
      <c r="E17" s="1">
        <f>SUM(E7:E16)</f>
        <v>499.79999999999995</v>
      </c>
      <c r="F17" s="1">
        <f>SUM(F7:F16)</f>
        <v>4219.9800000000005</v>
      </c>
      <c r="G17" s="1">
        <f>SUM(G7:G16)</f>
        <v>1339.57</v>
      </c>
      <c r="H17" s="1">
        <f>SUM(H7:H16)</f>
        <v>5559.55</v>
      </c>
      <c r="I17" s="10">
        <f>SUM(I7:I16)</f>
        <v>10</v>
      </c>
      <c r="J17" s="10">
        <f t="shared" ref="J17:K17" si="0">SUM(J7:J16)</f>
        <v>10</v>
      </c>
      <c r="K17" s="10">
        <f t="shared" si="0"/>
        <v>10</v>
      </c>
    </row>
    <row r="18" spans="2:11" x14ac:dyDescent="0.3">
      <c r="B18" s="12" t="s">
        <v>25</v>
      </c>
      <c r="C18" s="12"/>
      <c r="D18" s="12"/>
      <c r="E18" s="12"/>
      <c r="F18" s="11">
        <f>F17*7</f>
        <v>29539.860000000004</v>
      </c>
      <c r="G18" s="11">
        <f>G17*7</f>
        <v>9376.99</v>
      </c>
      <c r="H18" s="11">
        <f>G18+F18</f>
        <v>38916.850000000006</v>
      </c>
    </row>
    <row r="19" spans="2:11" x14ac:dyDescent="0.3">
      <c r="B19" s="12" t="s">
        <v>26</v>
      </c>
      <c r="C19" s="12"/>
      <c r="D19" s="12"/>
      <c r="E19" s="12"/>
      <c r="F19" s="11">
        <f>F17*12</f>
        <v>50639.760000000009</v>
      </c>
      <c r="G19" s="11">
        <f>G17*12</f>
        <v>16074.84</v>
      </c>
      <c r="H19" s="11">
        <f t="shared" ref="H19:H20" si="1">G19+F19</f>
        <v>66714.600000000006</v>
      </c>
    </row>
    <row r="20" spans="2:11" x14ac:dyDescent="0.3">
      <c r="B20" s="12" t="s">
        <v>27</v>
      </c>
      <c r="C20" s="12"/>
      <c r="D20" s="12"/>
      <c r="E20" s="12"/>
      <c r="F20" s="11">
        <f>F17*12</f>
        <v>50639.760000000009</v>
      </c>
      <c r="G20" s="11">
        <f>G17*12</f>
        <v>16074.84</v>
      </c>
      <c r="H20" s="11">
        <f t="shared" si="1"/>
        <v>66714.600000000006</v>
      </c>
    </row>
    <row r="22" spans="2:11" x14ac:dyDescent="0.3">
      <c r="B22" s="23" t="s">
        <v>18</v>
      </c>
      <c r="C22" s="23"/>
      <c r="D22" s="23"/>
      <c r="E22" s="23"/>
      <c r="F22" s="23"/>
      <c r="G22" s="23"/>
      <c r="H22" s="23"/>
      <c r="I22" s="13" t="s">
        <v>21</v>
      </c>
      <c r="J22" s="13" t="s">
        <v>23</v>
      </c>
      <c r="K22" s="13" t="s">
        <v>22</v>
      </c>
    </row>
    <row r="23" spans="2:11" x14ac:dyDescent="0.3">
      <c r="B23" s="23"/>
      <c r="C23" s="23"/>
      <c r="D23" s="23"/>
      <c r="E23" s="23"/>
      <c r="F23" s="23"/>
      <c r="G23" s="23"/>
      <c r="H23" s="23"/>
      <c r="I23" s="13"/>
      <c r="J23" s="13"/>
      <c r="K23" s="13"/>
    </row>
    <row r="24" spans="2:11" x14ac:dyDescent="0.3">
      <c r="B24" s="8" t="s">
        <v>28</v>
      </c>
      <c r="C24" s="8">
        <v>1</v>
      </c>
      <c r="D24" s="8"/>
      <c r="E24" s="8">
        <v>28.5</v>
      </c>
      <c r="F24" s="8">
        <v>213.96</v>
      </c>
      <c r="G24" s="8">
        <v>90.14</v>
      </c>
      <c r="H24" s="9">
        <v>304.10000000000002</v>
      </c>
      <c r="I24" s="10">
        <v>2</v>
      </c>
      <c r="J24" s="10">
        <v>2</v>
      </c>
      <c r="K24" s="10">
        <v>2</v>
      </c>
    </row>
    <row r="25" spans="2:11" x14ac:dyDescent="0.3">
      <c r="B25" s="12" t="s">
        <v>25</v>
      </c>
      <c r="C25" s="12"/>
      <c r="D25" s="12"/>
      <c r="E25" s="12"/>
      <c r="F25" s="11">
        <f>F24*2*7</f>
        <v>2995.44</v>
      </c>
      <c r="G25" s="11">
        <f>G24*I24*7</f>
        <v>1261.96</v>
      </c>
    </row>
    <row r="26" spans="2:11" x14ac:dyDescent="0.3">
      <c r="B26" s="12" t="s">
        <v>26</v>
      </c>
      <c r="C26" s="12"/>
      <c r="D26" s="12"/>
      <c r="E26" s="12"/>
      <c r="F26" s="11">
        <f>F24*J24*12</f>
        <v>5135.04</v>
      </c>
      <c r="G26" s="11">
        <f>G24*J24*12</f>
        <v>2163.36</v>
      </c>
    </row>
    <row r="27" spans="2:11" x14ac:dyDescent="0.3">
      <c r="B27" s="12" t="s">
        <v>27</v>
      </c>
      <c r="C27" s="12"/>
      <c r="D27" s="12"/>
      <c r="E27" s="12"/>
      <c r="F27" s="11">
        <f>F24*K24*12</f>
        <v>5135.04</v>
      </c>
      <c r="G27" s="11">
        <f>G24*K24*12</f>
        <v>2163.36</v>
      </c>
    </row>
    <row r="29" spans="2:11" ht="13.8" customHeight="1" x14ac:dyDescent="0.3">
      <c r="B29" s="17" t="s">
        <v>24</v>
      </c>
      <c r="C29" s="18"/>
      <c r="D29" s="18"/>
      <c r="E29" s="18"/>
      <c r="F29" s="18"/>
      <c r="G29" s="18"/>
      <c r="H29" s="19"/>
      <c r="I29" s="15" t="s">
        <v>21</v>
      </c>
      <c r="J29" s="15" t="s">
        <v>23</v>
      </c>
      <c r="K29" s="15" t="s">
        <v>22</v>
      </c>
    </row>
    <row r="30" spans="2:11" ht="13.8" customHeight="1" x14ac:dyDescent="0.3">
      <c r="B30" s="20"/>
      <c r="C30" s="21"/>
      <c r="D30" s="21"/>
      <c r="E30" s="21"/>
      <c r="F30" s="21"/>
      <c r="G30" s="21"/>
      <c r="H30" s="22"/>
      <c r="I30" s="16"/>
      <c r="J30" s="16"/>
      <c r="K30" s="16"/>
    </row>
    <row r="31" spans="2:11" x14ac:dyDescent="0.3">
      <c r="B31" s="8" t="s">
        <v>20</v>
      </c>
      <c r="C31" s="8">
        <v>1</v>
      </c>
      <c r="D31" s="8"/>
      <c r="E31" s="8">
        <v>29</v>
      </c>
      <c r="F31" s="8">
        <v>213.96</v>
      </c>
      <c r="G31" s="8">
        <v>90.14</v>
      </c>
      <c r="H31" s="9">
        <v>304.10000000000002</v>
      </c>
      <c r="I31" s="10">
        <v>3</v>
      </c>
      <c r="J31" s="10">
        <v>6</v>
      </c>
      <c r="K31" s="10">
        <v>14</v>
      </c>
    </row>
    <row r="32" spans="2:11" x14ac:dyDescent="0.3">
      <c r="B32" s="8" t="s">
        <v>19</v>
      </c>
      <c r="C32" s="8">
        <v>2</v>
      </c>
      <c r="D32" s="8"/>
      <c r="E32" s="8">
        <v>35</v>
      </c>
      <c r="F32" s="8">
        <v>426.36</v>
      </c>
      <c r="G32" s="8">
        <v>94.63</v>
      </c>
      <c r="H32" s="9">
        <v>520.99</v>
      </c>
      <c r="I32" s="10">
        <v>1</v>
      </c>
      <c r="J32" s="10">
        <v>2</v>
      </c>
      <c r="K32" s="10">
        <v>4</v>
      </c>
    </row>
    <row r="33" spans="2:11" x14ac:dyDescent="0.3">
      <c r="B33" s="14" t="s">
        <v>16</v>
      </c>
      <c r="C33" s="14"/>
      <c r="D33" s="14"/>
      <c r="E33" s="1">
        <f t="shared" ref="E33:K33" si="2">SUM(E31:E32)</f>
        <v>64</v>
      </c>
      <c r="F33" s="1">
        <f t="shared" si="2"/>
        <v>640.32000000000005</v>
      </c>
      <c r="G33" s="1">
        <f t="shared" si="2"/>
        <v>184.76999999999998</v>
      </c>
      <c r="H33" s="1">
        <f t="shared" si="2"/>
        <v>825.09</v>
      </c>
      <c r="I33" s="10">
        <f t="shared" si="2"/>
        <v>4</v>
      </c>
      <c r="J33" s="10">
        <f t="shared" si="2"/>
        <v>8</v>
      </c>
      <c r="K33" s="10">
        <f t="shared" si="2"/>
        <v>18</v>
      </c>
    </row>
    <row r="34" spans="2:11" x14ac:dyDescent="0.3">
      <c r="B34" s="12" t="s">
        <v>25</v>
      </c>
      <c r="C34" s="12"/>
      <c r="D34" s="12"/>
      <c r="E34" s="12"/>
      <c r="F34" s="11">
        <f>(F31*I31*7)+(F32*I32*7)</f>
        <v>7477.68</v>
      </c>
      <c r="G34" s="11">
        <f>(G31*I31*7)+(G32*I32*7)</f>
        <v>2555.35</v>
      </c>
      <c r="H34" s="11">
        <f>G34+F34</f>
        <v>10033.030000000001</v>
      </c>
    </row>
    <row r="35" spans="2:11" x14ac:dyDescent="0.3">
      <c r="B35" s="12" t="s">
        <v>26</v>
      </c>
      <c r="C35" s="12"/>
      <c r="D35" s="12"/>
      <c r="E35" s="12"/>
      <c r="F35" s="11">
        <f>(F31*J31*12)+(F32*J32*12)</f>
        <v>25637.759999999998</v>
      </c>
      <c r="G35" s="11">
        <f>(G31*J31*12)+(G32*J32*12)</f>
        <v>8761.2000000000007</v>
      </c>
      <c r="H35" s="11">
        <f t="shared" ref="H35:H36" si="3">G35+F35</f>
        <v>34398.959999999999</v>
      </c>
    </row>
    <row r="36" spans="2:11" x14ac:dyDescent="0.3">
      <c r="B36" s="12" t="s">
        <v>27</v>
      </c>
      <c r="C36" s="12"/>
      <c r="D36" s="12"/>
      <c r="E36" s="12"/>
      <c r="F36" s="11">
        <f>(F31*K31*7)+(F32*K32*12)</f>
        <v>41433.360000000001</v>
      </c>
      <c r="G36" s="11">
        <f>(G31*K31*12)+(G32*K32*12)</f>
        <v>19685.760000000002</v>
      </c>
      <c r="H36" s="11">
        <f t="shared" si="3"/>
        <v>61119.12</v>
      </c>
    </row>
  </sheetData>
  <mergeCells count="23">
    <mergeCell ref="I22:I23"/>
    <mergeCell ref="J22:J23"/>
    <mergeCell ref="K22:K23"/>
    <mergeCell ref="B17:D17"/>
    <mergeCell ref="B5:H6"/>
    <mergeCell ref="B22:H23"/>
    <mergeCell ref="I5:I6"/>
    <mergeCell ref="B34:E34"/>
    <mergeCell ref="B35:E35"/>
    <mergeCell ref="B36:E36"/>
    <mergeCell ref="J5:J6"/>
    <mergeCell ref="K5:K6"/>
    <mergeCell ref="B33:D33"/>
    <mergeCell ref="B18:E18"/>
    <mergeCell ref="B19:E19"/>
    <mergeCell ref="B20:E20"/>
    <mergeCell ref="I29:I30"/>
    <mergeCell ref="B29:H30"/>
    <mergeCell ref="B25:E25"/>
    <mergeCell ref="B26:E26"/>
    <mergeCell ref="B27:E27"/>
    <mergeCell ref="J29:J30"/>
    <mergeCell ref="K29:K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2"/>
  <sheetViews>
    <sheetView workbookViewId="0">
      <selection activeCell="F36" sqref="F36"/>
    </sheetView>
  </sheetViews>
  <sheetFormatPr baseColWidth="10" defaultRowHeight="14.4" x14ac:dyDescent="0.3"/>
  <cols>
    <col min="1" max="5" width="11.5546875" style="2"/>
    <col min="6" max="6" width="16.5546875" style="2" customWidth="1"/>
    <col min="7" max="9" width="8.77734375" style="5" customWidth="1"/>
    <col min="10" max="18" width="8.77734375" style="29" customWidth="1"/>
    <col min="19" max="16384" width="11.5546875" style="2"/>
  </cols>
  <sheetData>
    <row r="3" spans="1:18" x14ac:dyDescent="0.3">
      <c r="A3" s="4" t="s">
        <v>0</v>
      </c>
      <c r="B3" s="4" t="s">
        <v>1</v>
      </c>
      <c r="C3" s="4" t="s">
        <v>33</v>
      </c>
      <c r="D3" s="4" t="s">
        <v>34</v>
      </c>
      <c r="E3" s="4" t="s">
        <v>31</v>
      </c>
      <c r="F3" s="4" t="s">
        <v>32</v>
      </c>
    </row>
    <row r="4" spans="1:18" s="3" customFormat="1" x14ac:dyDescent="0.3">
      <c r="A4" s="6"/>
      <c r="B4" s="6"/>
      <c r="C4" s="6"/>
      <c r="D4" s="6"/>
      <c r="E4" s="6"/>
      <c r="F4" s="6"/>
      <c r="G4" s="7"/>
      <c r="H4" s="7"/>
      <c r="I4" s="7"/>
      <c r="J4" s="27">
        <v>2019</v>
      </c>
      <c r="K4" s="27"/>
      <c r="L4" s="27"/>
      <c r="M4" s="27">
        <v>2020</v>
      </c>
      <c r="N4" s="27"/>
      <c r="O4" s="27"/>
      <c r="P4" s="27">
        <v>2021</v>
      </c>
      <c r="Q4" s="27"/>
      <c r="R4" s="27"/>
    </row>
    <row r="5" spans="1:18" s="3" customFormat="1" x14ac:dyDescent="0.3">
      <c r="A5" s="23" t="s">
        <v>17</v>
      </c>
      <c r="B5" s="23"/>
      <c r="C5" s="23"/>
      <c r="D5" s="23"/>
      <c r="E5" s="23"/>
      <c r="F5" s="23"/>
      <c r="G5" s="24" t="s">
        <v>21</v>
      </c>
      <c r="H5" s="24" t="s">
        <v>23</v>
      </c>
      <c r="I5" s="24" t="s">
        <v>22</v>
      </c>
      <c r="J5" s="25" t="s">
        <v>35</v>
      </c>
      <c r="K5" s="25" t="s">
        <v>36</v>
      </c>
      <c r="L5" s="25" t="s">
        <v>37</v>
      </c>
      <c r="M5" s="25" t="s">
        <v>35</v>
      </c>
      <c r="N5" s="25" t="s">
        <v>36</v>
      </c>
      <c r="O5" s="25" t="s">
        <v>37</v>
      </c>
      <c r="P5" s="25" t="s">
        <v>35</v>
      </c>
      <c r="Q5" s="25" t="s">
        <v>36</v>
      </c>
      <c r="R5" s="25" t="s">
        <v>37</v>
      </c>
    </row>
    <row r="6" spans="1:18" s="3" customFormat="1" x14ac:dyDescent="0.3">
      <c r="A6" s="23"/>
      <c r="B6" s="23"/>
      <c r="C6" s="23"/>
      <c r="D6" s="23"/>
      <c r="E6" s="23"/>
      <c r="F6" s="23"/>
      <c r="G6" s="24"/>
      <c r="H6" s="24"/>
      <c r="I6" s="24"/>
      <c r="J6" s="25"/>
      <c r="K6" s="25"/>
      <c r="L6" s="25"/>
      <c r="M6" s="25"/>
      <c r="N6" s="25"/>
      <c r="O6" s="25"/>
      <c r="P6" s="25"/>
      <c r="Q6" s="25"/>
      <c r="R6" s="25"/>
    </row>
    <row r="7" spans="1:18" x14ac:dyDescent="0.3">
      <c r="A7" s="8" t="s">
        <v>5</v>
      </c>
      <c r="B7" s="8">
        <v>1</v>
      </c>
      <c r="C7" s="8">
        <v>30</v>
      </c>
      <c r="D7" s="8">
        <f>C7*12</f>
        <v>360</v>
      </c>
      <c r="E7" s="8">
        <v>120</v>
      </c>
      <c r="F7" s="8">
        <v>200</v>
      </c>
      <c r="G7" s="10">
        <v>1</v>
      </c>
      <c r="H7" s="10">
        <v>1</v>
      </c>
      <c r="I7" s="10">
        <v>1</v>
      </c>
      <c r="J7" s="28">
        <f>C7*7</f>
        <v>210</v>
      </c>
      <c r="K7" s="28">
        <f>E7/12*7</f>
        <v>70</v>
      </c>
      <c r="L7" s="28">
        <f>F7/12*7</f>
        <v>116.66666666666667</v>
      </c>
      <c r="M7" s="28">
        <f>D7</f>
        <v>360</v>
      </c>
      <c r="N7" s="28">
        <f>E7</f>
        <v>120</v>
      </c>
      <c r="O7" s="28">
        <f>F7</f>
        <v>200</v>
      </c>
      <c r="P7" s="28">
        <f>D7</f>
        <v>360</v>
      </c>
      <c r="Q7" s="28">
        <f>E7</f>
        <v>120</v>
      </c>
      <c r="R7" s="28">
        <f>F7</f>
        <v>200</v>
      </c>
    </row>
    <row r="8" spans="1:18" x14ac:dyDescent="0.3">
      <c r="A8" s="8" t="s">
        <v>7</v>
      </c>
      <c r="B8" s="8">
        <v>3</v>
      </c>
      <c r="C8" s="8">
        <v>90</v>
      </c>
      <c r="D8" s="8">
        <f t="shared" ref="D8:D16" si="0">C8*12</f>
        <v>1080</v>
      </c>
      <c r="E8" s="8">
        <v>360</v>
      </c>
      <c r="F8" s="8">
        <v>600</v>
      </c>
      <c r="G8" s="10">
        <v>1</v>
      </c>
      <c r="H8" s="10">
        <v>1</v>
      </c>
      <c r="I8" s="10">
        <v>1</v>
      </c>
      <c r="J8" s="28">
        <f t="shared" ref="J8:J16" si="1">C8*7</f>
        <v>630</v>
      </c>
      <c r="K8" s="28">
        <f t="shared" ref="K8:K16" si="2">E8/12*7</f>
        <v>210</v>
      </c>
      <c r="L8" s="28">
        <f t="shared" ref="L8:L16" si="3">F8/12*7</f>
        <v>350</v>
      </c>
      <c r="M8" s="28">
        <f t="shared" ref="M8:M16" si="4">D8</f>
        <v>1080</v>
      </c>
      <c r="N8" s="28">
        <f t="shared" ref="N8:N16" si="5">E8</f>
        <v>360</v>
      </c>
      <c r="O8" s="28">
        <f t="shared" ref="O8:O16" si="6">F8</f>
        <v>600</v>
      </c>
      <c r="P8" s="28">
        <f t="shared" ref="P8:P16" si="7">D8</f>
        <v>1080</v>
      </c>
      <c r="Q8" s="28">
        <f t="shared" ref="Q8:Q16" si="8">E8</f>
        <v>360</v>
      </c>
      <c r="R8" s="28">
        <f t="shared" ref="R8:R16" si="9">F8</f>
        <v>600</v>
      </c>
    </row>
    <row r="9" spans="1:18" x14ac:dyDescent="0.3">
      <c r="A9" s="8" t="s">
        <v>8</v>
      </c>
      <c r="B9" s="8">
        <v>1</v>
      </c>
      <c r="C9" s="8">
        <v>30</v>
      </c>
      <c r="D9" s="8">
        <f t="shared" si="0"/>
        <v>360</v>
      </c>
      <c r="E9" s="8">
        <v>120</v>
      </c>
      <c r="F9" s="8">
        <v>200</v>
      </c>
      <c r="G9" s="10">
        <v>1</v>
      </c>
      <c r="H9" s="10">
        <v>1</v>
      </c>
      <c r="I9" s="10">
        <v>1</v>
      </c>
      <c r="J9" s="28">
        <f t="shared" si="1"/>
        <v>210</v>
      </c>
      <c r="K9" s="28">
        <f t="shared" si="2"/>
        <v>70</v>
      </c>
      <c r="L9" s="28">
        <f t="shared" si="3"/>
        <v>116.66666666666667</v>
      </c>
      <c r="M9" s="28">
        <f t="shared" si="4"/>
        <v>360</v>
      </c>
      <c r="N9" s="28">
        <f t="shared" si="5"/>
        <v>120</v>
      </c>
      <c r="O9" s="28">
        <f t="shared" si="6"/>
        <v>200</v>
      </c>
      <c r="P9" s="28">
        <f t="shared" si="7"/>
        <v>360</v>
      </c>
      <c r="Q9" s="28">
        <f t="shared" si="8"/>
        <v>120</v>
      </c>
      <c r="R9" s="28">
        <f t="shared" si="9"/>
        <v>200</v>
      </c>
    </row>
    <row r="10" spans="1:18" x14ac:dyDescent="0.3">
      <c r="A10" s="8" t="s">
        <v>9</v>
      </c>
      <c r="B10" s="8">
        <v>1</v>
      </c>
      <c r="C10" s="8">
        <v>30</v>
      </c>
      <c r="D10" s="8">
        <f t="shared" si="0"/>
        <v>360</v>
      </c>
      <c r="E10" s="8">
        <v>120</v>
      </c>
      <c r="F10" s="8">
        <v>200</v>
      </c>
      <c r="G10" s="10">
        <v>1</v>
      </c>
      <c r="H10" s="10">
        <v>1</v>
      </c>
      <c r="I10" s="10">
        <v>1</v>
      </c>
      <c r="J10" s="28">
        <f t="shared" si="1"/>
        <v>210</v>
      </c>
      <c r="K10" s="28">
        <f t="shared" si="2"/>
        <v>70</v>
      </c>
      <c r="L10" s="28">
        <f t="shared" si="3"/>
        <v>116.66666666666667</v>
      </c>
      <c r="M10" s="28">
        <f t="shared" si="4"/>
        <v>360</v>
      </c>
      <c r="N10" s="28">
        <f t="shared" si="5"/>
        <v>120</v>
      </c>
      <c r="O10" s="28">
        <f t="shared" si="6"/>
        <v>200</v>
      </c>
      <c r="P10" s="28">
        <f t="shared" si="7"/>
        <v>360</v>
      </c>
      <c r="Q10" s="28">
        <f t="shared" si="8"/>
        <v>120</v>
      </c>
      <c r="R10" s="28">
        <f t="shared" si="9"/>
        <v>200</v>
      </c>
    </row>
    <row r="11" spans="1:18" x14ac:dyDescent="0.3">
      <c r="A11" s="8" t="s">
        <v>10</v>
      </c>
      <c r="B11" s="8">
        <v>1</v>
      </c>
      <c r="C11" s="8">
        <v>30</v>
      </c>
      <c r="D11" s="8">
        <f t="shared" si="0"/>
        <v>360</v>
      </c>
      <c r="E11" s="8">
        <v>120</v>
      </c>
      <c r="F11" s="8">
        <v>200</v>
      </c>
      <c r="G11" s="10">
        <v>1</v>
      </c>
      <c r="H11" s="10">
        <v>1</v>
      </c>
      <c r="I11" s="10">
        <v>1</v>
      </c>
      <c r="J11" s="28">
        <f t="shared" si="1"/>
        <v>210</v>
      </c>
      <c r="K11" s="28">
        <f t="shared" si="2"/>
        <v>70</v>
      </c>
      <c r="L11" s="28">
        <f t="shared" si="3"/>
        <v>116.66666666666667</v>
      </c>
      <c r="M11" s="28">
        <f t="shared" si="4"/>
        <v>360</v>
      </c>
      <c r="N11" s="28">
        <f t="shared" si="5"/>
        <v>120</v>
      </c>
      <c r="O11" s="28">
        <f t="shared" si="6"/>
        <v>200</v>
      </c>
      <c r="P11" s="28">
        <f t="shared" si="7"/>
        <v>360</v>
      </c>
      <c r="Q11" s="28">
        <f t="shared" si="8"/>
        <v>120</v>
      </c>
      <c r="R11" s="28">
        <f t="shared" si="9"/>
        <v>200</v>
      </c>
    </row>
    <row r="12" spans="1:18" x14ac:dyDescent="0.3">
      <c r="A12" s="8" t="s">
        <v>11</v>
      </c>
      <c r="B12" s="8">
        <v>3</v>
      </c>
      <c r="C12" s="8">
        <v>90</v>
      </c>
      <c r="D12" s="8">
        <f t="shared" si="0"/>
        <v>1080</v>
      </c>
      <c r="E12" s="8">
        <v>360</v>
      </c>
      <c r="F12" s="8">
        <v>600</v>
      </c>
      <c r="G12" s="10">
        <v>1</v>
      </c>
      <c r="H12" s="10">
        <v>1</v>
      </c>
      <c r="I12" s="10">
        <v>1</v>
      </c>
      <c r="J12" s="28">
        <f t="shared" si="1"/>
        <v>630</v>
      </c>
      <c r="K12" s="28">
        <f t="shared" si="2"/>
        <v>210</v>
      </c>
      <c r="L12" s="28">
        <f t="shared" si="3"/>
        <v>350</v>
      </c>
      <c r="M12" s="28">
        <f t="shared" si="4"/>
        <v>1080</v>
      </c>
      <c r="N12" s="28">
        <f t="shared" si="5"/>
        <v>360</v>
      </c>
      <c r="O12" s="28">
        <f t="shared" si="6"/>
        <v>600</v>
      </c>
      <c r="P12" s="28">
        <f t="shared" si="7"/>
        <v>1080</v>
      </c>
      <c r="Q12" s="28">
        <f t="shared" si="8"/>
        <v>360</v>
      </c>
      <c r="R12" s="28">
        <f t="shared" si="9"/>
        <v>600</v>
      </c>
    </row>
    <row r="13" spans="1:18" x14ac:dyDescent="0.3">
      <c r="A13" s="8" t="s">
        <v>12</v>
      </c>
      <c r="B13" s="8">
        <v>2</v>
      </c>
      <c r="C13" s="8">
        <v>60</v>
      </c>
      <c r="D13" s="8">
        <f t="shared" si="0"/>
        <v>720</v>
      </c>
      <c r="E13" s="8">
        <v>240</v>
      </c>
      <c r="F13" s="8">
        <v>400</v>
      </c>
      <c r="G13" s="10">
        <v>1</v>
      </c>
      <c r="H13" s="10">
        <v>1</v>
      </c>
      <c r="I13" s="10">
        <v>1</v>
      </c>
      <c r="J13" s="28">
        <f t="shared" si="1"/>
        <v>420</v>
      </c>
      <c r="K13" s="28">
        <f t="shared" si="2"/>
        <v>140</v>
      </c>
      <c r="L13" s="28">
        <f t="shared" si="3"/>
        <v>233.33333333333334</v>
      </c>
      <c r="M13" s="28">
        <f t="shared" si="4"/>
        <v>720</v>
      </c>
      <c r="N13" s="28">
        <f t="shared" si="5"/>
        <v>240</v>
      </c>
      <c r="O13" s="28">
        <f t="shared" si="6"/>
        <v>400</v>
      </c>
      <c r="P13" s="28">
        <f t="shared" si="7"/>
        <v>720</v>
      </c>
      <c r="Q13" s="28">
        <f t="shared" si="8"/>
        <v>240</v>
      </c>
      <c r="R13" s="28">
        <f t="shared" si="9"/>
        <v>400</v>
      </c>
    </row>
    <row r="14" spans="1:18" x14ac:dyDescent="0.3">
      <c r="A14" s="8" t="s">
        <v>13</v>
      </c>
      <c r="B14" s="8">
        <v>2</v>
      </c>
      <c r="C14" s="8">
        <v>60</v>
      </c>
      <c r="D14" s="8">
        <f t="shared" si="0"/>
        <v>720</v>
      </c>
      <c r="E14" s="8">
        <v>240</v>
      </c>
      <c r="F14" s="8">
        <v>600</v>
      </c>
      <c r="G14" s="10">
        <v>1</v>
      </c>
      <c r="H14" s="10">
        <v>1</v>
      </c>
      <c r="I14" s="10">
        <v>1</v>
      </c>
      <c r="J14" s="28">
        <f t="shared" si="1"/>
        <v>420</v>
      </c>
      <c r="K14" s="28">
        <f t="shared" si="2"/>
        <v>140</v>
      </c>
      <c r="L14" s="28">
        <f t="shared" si="3"/>
        <v>350</v>
      </c>
      <c r="M14" s="28">
        <f t="shared" si="4"/>
        <v>720</v>
      </c>
      <c r="N14" s="28">
        <f t="shared" si="5"/>
        <v>240</v>
      </c>
      <c r="O14" s="28">
        <f t="shared" si="6"/>
        <v>600</v>
      </c>
      <c r="P14" s="28">
        <f t="shared" si="7"/>
        <v>720</v>
      </c>
      <c r="Q14" s="28">
        <f t="shared" si="8"/>
        <v>240</v>
      </c>
      <c r="R14" s="28">
        <f t="shared" si="9"/>
        <v>600</v>
      </c>
    </row>
    <row r="15" spans="1:18" x14ac:dyDescent="0.3">
      <c r="A15" s="8" t="s">
        <v>14</v>
      </c>
      <c r="B15" s="8">
        <v>3</v>
      </c>
      <c r="C15" s="8">
        <v>90</v>
      </c>
      <c r="D15" s="8">
        <f t="shared" si="0"/>
        <v>1080</v>
      </c>
      <c r="E15" s="8">
        <v>360</v>
      </c>
      <c r="F15" s="8">
        <v>600</v>
      </c>
      <c r="G15" s="10">
        <v>1</v>
      </c>
      <c r="H15" s="10">
        <v>1</v>
      </c>
      <c r="I15" s="10">
        <v>1</v>
      </c>
      <c r="J15" s="28">
        <f t="shared" si="1"/>
        <v>630</v>
      </c>
      <c r="K15" s="28">
        <f t="shared" si="2"/>
        <v>210</v>
      </c>
      <c r="L15" s="28">
        <f t="shared" si="3"/>
        <v>350</v>
      </c>
      <c r="M15" s="28">
        <f t="shared" si="4"/>
        <v>1080</v>
      </c>
      <c r="N15" s="28">
        <f t="shared" si="5"/>
        <v>360</v>
      </c>
      <c r="O15" s="28">
        <f t="shared" si="6"/>
        <v>600</v>
      </c>
      <c r="P15" s="28">
        <f t="shared" si="7"/>
        <v>1080</v>
      </c>
      <c r="Q15" s="28">
        <f t="shared" si="8"/>
        <v>360</v>
      </c>
      <c r="R15" s="28">
        <f t="shared" si="9"/>
        <v>600</v>
      </c>
    </row>
    <row r="16" spans="1:18" x14ac:dyDescent="0.3">
      <c r="A16" s="8" t="s">
        <v>15</v>
      </c>
      <c r="B16" s="8">
        <v>3</v>
      </c>
      <c r="C16" s="8">
        <v>90</v>
      </c>
      <c r="D16" s="8">
        <f t="shared" si="0"/>
        <v>1080</v>
      </c>
      <c r="E16" s="8">
        <v>360</v>
      </c>
      <c r="F16" s="8">
        <v>600</v>
      </c>
      <c r="G16" s="10">
        <v>1</v>
      </c>
      <c r="H16" s="10">
        <v>1</v>
      </c>
      <c r="I16" s="10">
        <v>1</v>
      </c>
      <c r="J16" s="28">
        <f t="shared" si="1"/>
        <v>630</v>
      </c>
      <c r="K16" s="28">
        <f t="shared" si="2"/>
        <v>210</v>
      </c>
      <c r="L16" s="28">
        <f t="shared" si="3"/>
        <v>350</v>
      </c>
      <c r="M16" s="28">
        <f t="shared" si="4"/>
        <v>1080</v>
      </c>
      <c r="N16" s="28">
        <f t="shared" si="5"/>
        <v>360</v>
      </c>
      <c r="O16" s="28">
        <f t="shared" si="6"/>
        <v>600</v>
      </c>
      <c r="P16" s="28">
        <f t="shared" si="7"/>
        <v>1080</v>
      </c>
      <c r="Q16" s="28">
        <f t="shared" si="8"/>
        <v>360</v>
      </c>
      <c r="R16" s="28">
        <f t="shared" si="9"/>
        <v>600</v>
      </c>
    </row>
    <row r="17" spans="1:18" ht="25.8" customHeight="1" x14ac:dyDescent="0.3">
      <c r="A17" s="14" t="s">
        <v>16</v>
      </c>
      <c r="B17" s="14"/>
      <c r="C17" s="14"/>
      <c r="D17" s="1">
        <f>SUM(D7:D16)</f>
        <v>7200</v>
      </c>
      <c r="E17" s="1">
        <f>SUM(E7:E16)</f>
        <v>2400</v>
      </c>
      <c r="F17" s="1">
        <f>SUM(F7:F16)</f>
        <v>4200</v>
      </c>
      <c r="G17" s="10">
        <f>SUM(G7:G16)</f>
        <v>10</v>
      </c>
      <c r="H17" s="10">
        <f t="shared" ref="H17" si="10">SUM(H7:H16)</f>
        <v>10</v>
      </c>
      <c r="I17" s="10">
        <f>SUM(I7:I16)</f>
        <v>10</v>
      </c>
      <c r="J17" s="26">
        <f t="shared" ref="J17:R17" si="11">SUM(J7:J16)</f>
        <v>4200</v>
      </c>
      <c r="K17" s="26">
        <f t="shared" si="11"/>
        <v>1400</v>
      </c>
      <c r="L17" s="26">
        <f t="shared" si="11"/>
        <v>2450</v>
      </c>
      <c r="M17" s="26">
        <f t="shared" si="11"/>
        <v>7200</v>
      </c>
      <c r="N17" s="26">
        <f t="shared" si="11"/>
        <v>2400</v>
      </c>
      <c r="O17" s="26">
        <f t="shared" si="11"/>
        <v>4200</v>
      </c>
      <c r="P17" s="26">
        <f t="shared" si="11"/>
        <v>7200</v>
      </c>
      <c r="Q17" s="26">
        <f t="shared" si="11"/>
        <v>2400</v>
      </c>
      <c r="R17" s="26">
        <f t="shared" si="11"/>
        <v>4200</v>
      </c>
    </row>
    <row r="19" spans="1:18" x14ac:dyDescent="0.3">
      <c r="J19" s="27">
        <v>2019</v>
      </c>
      <c r="K19" s="27"/>
      <c r="L19" s="27"/>
      <c r="M19" s="27">
        <v>2020</v>
      </c>
      <c r="N19" s="27"/>
      <c r="O19" s="27"/>
      <c r="P19" s="27">
        <v>2021</v>
      </c>
      <c r="Q19" s="27"/>
      <c r="R19" s="27"/>
    </row>
    <row r="20" spans="1:18" x14ac:dyDescent="0.3">
      <c r="A20" s="23" t="s">
        <v>18</v>
      </c>
      <c r="B20" s="23"/>
      <c r="C20" s="23"/>
      <c r="D20" s="23"/>
      <c r="E20" s="23"/>
      <c r="F20" s="23"/>
      <c r="G20" s="13" t="s">
        <v>21</v>
      </c>
      <c r="H20" s="13" t="s">
        <v>23</v>
      </c>
      <c r="I20" s="13" t="s">
        <v>22</v>
      </c>
      <c r="J20" s="25" t="s">
        <v>35</v>
      </c>
      <c r="K20" s="25" t="s">
        <v>36</v>
      </c>
      <c r="L20" s="25" t="s">
        <v>37</v>
      </c>
      <c r="M20" s="25" t="s">
        <v>35</v>
      </c>
      <c r="N20" s="25" t="s">
        <v>36</v>
      </c>
      <c r="O20" s="25" t="s">
        <v>37</v>
      </c>
      <c r="P20" s="25" t="s">
        <v>35</v>
      </c>
      <c r="Q20" s="25" t="s">
        <v>36</v>
      </c>
      <c r="R20" s="25" t="s">
        <v>37</v>
      </c>
    </row>
    <row r="21" spans="1:18" x14ac:dyDescent="0.3">
      <c r="A21" s="23"/>
      <c r="B21" s="23"/>
      <c r="C21" s="23"/>
      <c r="D21" s="23"/>
      <c r="E21" s="23"/>
      <c r="F21" s="23"/>
      <c r="G21" s="13"/>
      <c r="H21" s="13"/>
      <c r="I21" s="13"/>
      <c r="J21" s="25"/>
      <c r="K21" s="25"/>
      <c r="L21" s="25"/>
      <c r="M21" s="25"/>
      <c r="N21" s="25"/>
      <c r="O21" s="25"/>
      <c r="P21" s="25"/>
      <c r="Q21" s="25"/>
      <c r="R21" s="25"/>
    </row>
    <row r="22" spans="1:18" x14ac:dyDescent="0.3">
      <c r="A22" s="8" t="s">
        <v>28</v>
      </c>
      <c r="B22" s="8">
        <v>1</v>
      </c>
      <c r="C22" s="8">
        <v>30</v>
      </c>
      <c r="D22" s="8">
        <f>C22*12</f>
        <v>360</v>
      </c>
      <c r="E22" s="8">
        <v>120</v>
      </c>
      <c r="F22" s="8">
        <v>200</v>
      </c>
      <c r="G22" s="10">
        <v>2</v>
      </c>
      <c r="H22" s="10">
        <v>2</v>
      </c>
      <c r="I22" s="10">
        <v>2</v>
      </c>
      <c r="J22" s="28">
        <f>C22*7*G22</f>
        <v>420</v>
      </c>
      <c r="K22" s="28">
        <f>E22/12*7*G22</f>
        <v>140</v>
      </c>
      <c r="L22" s="28">
        <f>F22/12*7*G22</f>
        <v>233.33333333333334</v>
      </c>
      <c r="M22" s="28">
        <f>D22*H22</f>
        <v>720</v>
      </c>
      <c r="N22" s="28">
        <f>E22*H22</f>
        <v>240</v>
      </c>
      <c r="O22" s="28">
        <f>F22*I22</f>
        <v>400</v>
      </c>
      <c r="P22" s="28">
        <f>D22*I22</f>
        <v>720</v>
      </c>
      <c r="Q22" s="28">
        <f>E22*H22</f>
        <v>240</v>
      </c>
      <c r="R22" s="28">
        <f>F22*I22</f>
        <v>400</v>
      </c>
    </row>
    <row r="24" spans="1:18" x14ac:dyDescent="0.3">
      <c r="J24" s="27">
        <v>2019</v>
      </c>
      <c r="K24" s="27"/>
      <c r="L24" s="27"/>
      <c r="M24" s="27">
        <v>2020</v>
      </c>
      <c r="N24" s="27"/>
      <c r="O24" s="27"/>
      <c r="P24" s="27">
        <v>2021</v>
      </c>
      <c r="Q24" s="27"/>
      <c r="R24" s="27"/>
    </row>
    <row r="25" spans="1:18" ht="13.8" customHeight="1" x14ac:dyDescent="0.3">
      <c r="A25" s="17" t="s">
        <v>24</v>
      </c>
      <c r="B25" s="18"/>
      <c r="C25" s="18"/>
      <c r="D25" s="18"/>
      <c r="E25" s="18"/>
      <c r="F25" s="18"/>
      <c r="G25" s="15" t="s">
        <v>21</v>
      </c>
      <c r="H25" s="15" t="s">
        <v>23</v>
      </c>
      <c r="I25" s="15" t="s">
        <v>22</v>
      </c>
      <c r="J25" s="25" t="s">
        <v>35</v>
      </c>
      <c r="K25" s="25" t="s">
        <v>36</v>
      </c>
      <c r="L25" s="25" t="s">
        <v>37</v>
      </c>
      <c r="M25" s="25" t="s">
        <v>35</v>
      </c>
      <c r="N25" s="25" t="s">
        <v>36</v>
      </c>
      <c r="O25" s="25" t="s">
        <v>37</v>
      </c>
      <c r="P25" s="25" t="s">
        <v>35</v>
      </c>
      <c r="Q25" s="25" t="s">
        <v>36</v>
      </c>
      <c r="R25" s="25" t="s">
        <v>37</v>
      </c>
    </row>
    <row r="26" spans="1:18" ht="13.8" customHeight="1" x14ac:dyDescent="0.3">
      <c r="A26" s="20"/>
      <c r="B26" s="21"/>
      <c r="C26" s="21"/>
      <c r="D26" s="21"/>
      <c r="E26" s="21"/>
      <c r="F26" s="21"/>
      <c r="G26" s="16"/>
      <c r="H26" s="16"/>
      <c r="I26" s="16"/>
      <c r="J26" s="25"/>
      <c r="K26" s="25"/>
      <c r="L26" s="25"/>
      <c r="M26" s="25"/>
      <c r="N26" s="25"/>
      <c r="O26" s="25"/>
      <c r="P26" s="25"/>
      <c r="Q26" s="25"/>
      <c r="R26" s="25"/>
    </row>
    <row r="27" spans="1:18" x14ac:dyDescent="0.3">
      <c r="A27" s="8" t="s">
        <v>20</v>
      </c>
      <c r="B27" s="8">
        <v>1</v>
      </c>
      <c r="C27" s="8">
        <v>30</v>
      </c>
      <c r="D27" s="8">
        <f>C27*12</f>
        <v>360</v>
      </c>
      <c r="E27" s="8">
        <v>120</v>
      </c>
      <c r="F27" s="8">
        <v>200</v>
      </c>
      <c r="G27" s="10">
        <v>3</v>
      </c>
      <c r="H27" s="10">
        <v>6</v>
      </c>
      <c r="I27" s="10">
        <v>14</v>
      </c>
      <c r="J27" s="28">
        <f>C27*7*G27</f>
        <v>630</v>
      </c>
      <c r="K27" s="28">
        <f>E27/12*7*G27</f>
        <v>210</v>
      </c>
      <c r="L27" s="28">
        <f>F27/12*7*G27</f>
        <v>350</v>
      </c>
      <c r="M27" s="28">
        <f>D27*H27</f>
        <v>2160</v>
      </c>
      <c r="N27" s="28">
        <f>E27*H27</f>
        <v>720</v>
      </c>
      <c r="O27" s="28">
        <f>F27*H27</f>
        <v>1200</v>
      </c>
      <c r="P27" s="28">
        <f>D27*I27</f>
        <v>5040</v>
      </c>
      <c r="Q27" s="28">
        <f>E27*I27</f>
        <v>1680</v>
      </c>
      <c r="R27" s="28">
        <f>F27*I27</f>
        <v>2800</v>
      </c>
    </row>
    <row r="28" spans="1:18" x14ac:dyDescent="0.3">
      <c r="A28" s="8" t="s">
        <v>19</v>
      </c>
      <c r="B28" s="8">
        <v>2</v>
      </c>
      <c r="C28" s="8">
        <v>60</v>
      </c>
      <c r="D28" s="8">
        <f>C28*12</f>
        <v>720</v>
      </c>
      <c r="E28" s="8">
        <v>240</v>
      </c>
      <c r="F28" s="8">
        <v>400</v>
      </c>
      <c r="G28" s="10">
        <v>1</v>
      </c>
      <c r="H28" s="10">
        <v>2</v>
      </c>
      <c r="I28" s="10">
        <v>4</v>
      </c>
      <c r="J28" s="28">
        <f>C28*7*G28</f>
        <v>420</v>
      </c>
      <c r="K28" s="28">
        <f>E28/12*7*G28</f>
        <v>140</v>
      </c>
      <c r="L28" s="28">
        <f>F28/12*7*G28</f>
        <v>233.33333333333334</v>
      </c>
      <c r="M28" s="28">
        <f>D28*H28</f>
        <v>1440</v>
      </c>
      <c r="N28" s="28">
        <f>E28*H28</f>
        <v>480</v>
      </c>
      <c r="O28" s="28">
        <f>F28*H28</f>
        <v>800</v>
      </c>
      <c r="P28" s="28">
        <f>D28*I28</f>
        <v>2880</v>
      </c>
      <c r="Q28" s="28">
        <f>E28*I28</f>
        <v>960</v>
      </c>
      <c r="R28" s="28">
        <f>F28*I28</f>
        <v>1600</v>
      </c>
    </row>
    <row r="29" spans="1:18" x14ac:dyDescent="0.3">
      <c r="A29" s="14" t="s">
        <v>16</v>
      </c>
      <c r="B29" s="14"/>
      <c r="C29" s="14"/>
      <c r="D29" s="1">
        <f t="shared" ref="D29:I29" si="12">SUM(D27:D28)</f>
        <v>1080</v>
      </c>
      <c r="E29" s="1">
        <f t="shared" si="12"/>
        <v>360</v>
      </c>
      <c r="F29" s="1">
        <f t="shared" si="12"/>
        <v>600</v>
      </c>
      <c r="G29" s="10">
        <f>SUM(G27:G28)</f>
        <v>4</v>
      </c>
      <c r="H29" s="10">
        <f t="shared" ref="H29:R29" si="13">SUM(H27:H28)</f>
        <v>8</v>
      </c>
      <c r="I29" s="10">
        <f t="shared" si="13"/>
        <v>18</v>
      </c>
      <c r="J29" s="26">
        <f t="shared" si="13"/>
        <v>1050</v>
      </c>
      <c r="K29" s="26">
        <f t="shared" si="13"/>
        <v>350</v>
      </c>
      <c r="L29" s="26">
        <f t="shared" si="13"/>
        <v>583.33333333333337</v>
      </c>
      <c r="M29" s="26">
        <f t="shared" si="13"/>
        <v>3600</v>
      </c>
      <c r="N29" s="26">
        <f t="shared" si="13"/>
        <v>1200</v>
      </c>
      <c r="O29" s="26">
        <f t="shared" si="13"/>
        <v>2000</v>
      </c>
      <c r="P29" s="26">
        <f t="shared" si="13"/>
        <v>7920</v>
      </c>
      <c r="Q29" s="26">
        <f t="shared" si="13"/>
        <v>2640</v>
      </c>
      <c r="R29" s="26">
        <f t="shared" si="13"/>
        <v>4400</v>
      </c>
    </row>
    <row r="31" spans="1:18" ht="30" customHeight="1" x14ac:dyDescent="0.3">
      <c r="A31" s="31" t="s">
        <v>16</v>
      </c>
      <c r="B31" s="32"/>
      <c r="C31" s="32"/>
      <c r="D31" s="32"/>
      <c r="E31" s="32"/>
      <c r="F31" s="33"/>
      <c r="G31" s="30">
        <f>G29+G22+G17</f>
        <v>16</v>
      </c>
      <c r="H31" s="30">
        <f t="shared" ref="H31:I31" si="14">H29+H22+H17</f>
        <v>20</v>
      </c>
      <c r="I31" s="30">
        <f t="shared" si="14"/>
        <v>30</v>
      </c>
      <c r="J31" s="28">
        <f>J29+J22+J17</f>
        <v>5670</v>
      </c>
      <c r="K31" s="28">
        <f t="shared" ref="K31:R31" si="15">K29+K22+K17</f>
        <v>1890</v>
      </c>
      <c r="L31" s="28">
        <f t="shared" si="15"/>
        <v>3266.666666666667</v>
      </c>
      <c r="M31" s="28">
        <f t="shared" si="15"/>
        <v>11520</v>
      </c>
      <c r="N31" s="28">
        <f t="shared" si="15"/>
        <v>3840</v>
      </c>
      <c r="O31" s="28">
        <f t="shared" si="15"/>
        <v>6600</v>
      </c>
      <c r="P31" s="28">
        <f t="shared" si="15"/>
        <v>15840</v>
      </c>
      <c r="Q31" s="28">
        <f t="shared" si="15"/>
        <v>5280</v>
      </c>
      <c r="R31" s="28">
        <f t="shared" si="15"/>
        <v>9000</v>
      </c>
    </row>
    <row r="32" spans="1:18" x14ac:dyDescent="0.3">
      <c r="K32" s="34">
        <f>K31+L31</f>
        <v>5156.666666666667</v>
      </c>
      <c r="L32" s="34"/>
      <c r="N32" s="34">
        <f>N31+O31</f>
        <v>10440</v>
      </c>
      <c r="O32" s="34"/>
      <c r="Q32" s="34">
        <f>+Q31+R31</f>
        <v>14280</v>
      </c>
      <c r="R32" s="34"/>
    </row>
  </sheetData>
  <mergeCells count="54">
    <mergeCell ref="P25:P26"/>
    <mergeCell ref="Q25:Q26"/>
    <mergeCell ref="R25:R26"/>
    <mergeCell ref="A31:F31"/>
    <mergeCell ref="K32:L32"/>
    <mergeCell ref="N32:O32"/>
    <mergeCell ref="Q32:R32"/>
    <mergeCell ref="R20:R21"/>
    <mergeCell ref="J24:L24"/>
    <mergeCell ref="M24:O24"/>
    <mergeCell ref="P24:R24"/>
    <mergeCell ref="J25:J26"/>
    <mergeCell ref="K25:K26"/>
    <mergeCell ref="L25:L26"/>
    <mergeCell ref="M25:M26"/>
    <mergeCell ref="N25:N26"/>
    <mergeCell ref="O25:O26"/>
    <mergeCell ref="L20:L21"/>
    <mergeCell ref="M20:M21"/>
    <mergeCell ref="N20:N21"/>
    <mergeCell ref="O20:O21"/>
    <mergeCell ref="P20:P21"/>
    <mergeCell ref="Q20:Q21"/>
    <mergeCell ref="Q5:Q6"/>
    <mergeCell ref="R5:R6"/>
    <mergeCell ref="J4:L4"/>
    <mergeCell ref="M4:O4"/>
    <mergeCell ref="P4:R4"/>
    <mergeCell ref="J19:L19"/>
    <mergeCell ref="M19:O19"/>
    <mergeCell ref="P19:R19"/>
    <mergeCell ref="K5:K6"/>
    <mergeCell ref="L5:L6"/>
    <mergeCell ref="M5:M6"/>
    <mergeCell ref="N5:N6"/>
    <mergeCell ref="O5:O6"/>
    <mergeCell ref="P5:P6"/>
    <mergeCell ref="I25:I26"/>
    <mergeCell ref="A29:C29"/>
    <mergeCell ref="J5:J6"/>
    <mergeCell ref="J20:J21"/>
    <mergeCell ref="A25:F26"/>
    <mergeCell ref="G25:G26"/>
    <mergeCell ref="H25:H26"/>
    <mergeCell ref="A20:F21"/>
    <mergeCell ref="G20:G21"/>
    <mergeCell ref="H20:H21"/>
    <mergeCell ref="I20:I21"/>
    <mergeCell ref="K20:K21"/>
    <mergeCell ref="A5:F6"/>
    <mergeCell ref="G5:G6"/>
    <mergeCell ref="H5:H6"/>
    <mergeCell ref="I5:I6"/>
    <mergeCell ref="A17:C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D91FDA8AEF4E9DF6C44168DAA04C" ma:contentTypeVersion="4" ma:contentTypeDescription="Crée un document." ma:contentTypeScope="" ma:versionID="4ccee77047bca18ffdce7b5d21d44d24">
  <xsd:schema xmlns:xsd="http://www.w3.org/2001/XMLSchema" xmlns:xs="http://www.w3.org/2001/XMLSchema" xmlns:p="http://schemas.microsoft.com/office/2006/metadata/properties" xmlns:ns2="7607f1db-d107-4706-a8a9-aa534e4a049b" xmlns:ns3="24ba17b3-e8de-491b-a6fc-68636a121847" targetNamespace="http://schemas.microsoft.com/office/2006/metadata/properties" ma:root="true" ma:fieldsID="7db659ff23b87f028a96714ab21cc46a" ns2:_="" ns3:_="">
    <xsd:import namespace="7607f1db-d107-4706-a8a9-aa534e4a049b"/>
    <xsd:import namespace="24ba17b3-e8de-491b-a6fc-68636a1218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7f1db-d107-4706-a8a9-aa534e4a0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a17b3-e8de-491b-a6fc-68636a12184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960516-2A71-4658-98C3-6FDCF857DF67}"/>
</file>

<file path=customXml/itemProps2.xml><?xml version="1.0" encoding="utf-8"?>
<ds:datastoreItem xmlns:ds="http://schemas.openxmlformats.org/officeDocument/2006/customXml" ds:itemID="{08CD4B00-BE71-4873-A9D2-37425B9783EE}"/>
</file>

<file path=customXml/itemProps3.xml><?xml version="1.0" encoding="utf-8"?>
<ds:datastoreItem xmlns:ds="http://schemas.openxmlformats.org/officeDocument/2006/customXml" ds:itemID="{30D81C2F-BE6E-4FA5-BC82-2B26F18B1E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Loyers</vt:lpstr>
      <vt:lpstr>Charges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2018-09-26T09:44:40Z</dcterms:created>
  <dcterms:modified xsi:type="dcterms:W3CDTF">2018-09-27T11:46:02Z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0x01010018AFD91FDA8AEF4E9DF6C44168DAA04C</vt:lpwstr>
  </property>
</Properties>
</file>